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updateLinks="never" codeName="ЭтаКнига"/>
  <bookViews>
    <workbookView xWindow="-120" yWindow="-120" windowWidth="20730" windowHeight="11310"/>
  </bookViews>
  <sheets>
    <sheet name="МТР" sheetId="3" r:id="rId1"/>
  </sheets>
  <definedNames>
    <definedName name="_xlnm._FilterDatabase" localSheetId="0" hidden="1">МТР!$A$14:$X$18</definedName>
    <definedName name="_xlnm.Print_Titles" localSheetId="0">МТР!$12:$14</definedName>
    <definedName name="_xlnm.Print_Area" localSheetId="0">МТР!$A$1:$T$22</definedName>
  </definedName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1" i="3" l="1"/>
  <c r="H21" i="3"/>
  <c r="G20" i="3"/>
  <c r="H20" i="3"/>
  <c r="G19" i="3"/>
  <c r="H19" i="3"/>
  <c r="G17" i="3"/>
  <c r="G16" i="3"/>
  <c r="G15" i="3"/>
  <c r="G22" i="3" l="1"/>
  <c r="K21" i="3"/>
  <c r="L21" i="3" s="1"/>
  <c r="K19" i="3"/>
  <c r="K16" i="3"/>
  <c r="L16" i="3" s="1"/>
  <c r="L19" i="3" l="1"/>
  <c r="K20" i="3"/>
  <c r="L20" i="3" s="1"/>
  <c r="G18" i="3"/>
  <c r="K15" i="3"/>
  <c r="L15" i="3" s="1"/>
  <c r="K17" i="3" l="1"/>
  <c r="L17" i="3" s="1"/>
</calcChain>
</file>

<file path=xl/sharedStrings.xml><?xml version="1.0" encoding="utf-8"?>
<sst xmlns="http://schemas.openxmlformats.org/spreadsheetml/2006/main" count="55" uniqueCount="44">
  <si>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</si>
  <si>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</si>
  <si>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 строительного ресурса</t>
  </si>
  <si>
    <t>Наименование строительного ресурса</t>
  </si>
  <si>
    <t>Ед.изм.</t>
  </si>
  <si>
    <t>Текущая отпускная цена за ед. изм. в обосновывающем документе с НДС в руб.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</si>
  <si>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</si>
  <si>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</si>
  <si>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</si>
  <si>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</si>
  <si>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</si>
  <si>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</si>
  <si>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</si>
  <si>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</t>
  </si>
  <si>
    <t>выбор цены согласно Методики от 4 августа 2020 г. № 421/пр</t>
  </si>
  <si>
    <t>шт</t>
  </si>
  <si>
    <t>Ед.изм.строительного ресурса , затрат в обосновывающем документе</t>
  </si>
  <si>
    <t>Текущая отпускная цена за ед. изм. без НДС в руб. в соотвествии с графой 5</t>
  </si>
  <si>
    <t>Стоимость перевозки без НДС в руб. за ед.изм.</t>
  </si>
  <si>
    <t>Сметная цена без НДС в руб. за ед.изм.</t>
  </si>
  <si>
    <t>Полное наименование строительного ресурса, затрат в обосновывающем документе</t>
  </si>
  <si>
    <t>стоимости материальных  ресурсов, отсутствующих в федеральной сметно-нормативной базе в редакции 2020 г.</t>
  </si>
  <si>
    <t>№  п.п.</t>
  </si>
  <si>
    <t>%</t>
  </si>
  <si>
    <t>руб</t>
  </si>
  <si>
    <t>20.1.01.02</t>
  </si>
  <si>
    <t>Заготовительно-складские расходы</t>
  </si>
  <si>
    <t>22.2.02.01</t>
  </si>
  <si>
    <t>20.01.2022</t>
  </si>
  <si>
    <t>24.01.2022</t>
  </si>
  <si>
    <t>СОГЛАСОВАНО:</t>
  </si>
  <si>
    <t>УТВЕРЖДАЮ:</t>
  </si>
  <si>
    <t>Конъюнктурный анализ</t>
  </si>
  <si>
    <t>г. Вологда</t>
  </si>
  <si>
    <t>"_____"____________________2023г.</t>
  </si>
  <si>
    <t>Разъединитель</t>
  </si>
  <si>
    <t>РЛНД-10/400 У1 с приводом</t>
  </si>
  <si>
    <t>ООО "Технолайт Электро"</t>
  </si>
  <si>
    <t>г Ярославль</t>
  </si>
  <si>
    <t>ООО "СЗСК"</t>
  </si>
  <si>
    <t>г.Грязовец</t>
  </si>
  <si>
    <t>ООО  "Торговый дом Элси"</t>
  </si>
  <si>
    <t>Разрядник</t>
  </si>
  <si>
    <t>Разрядник РМК-20-IV-УХЛ1/021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</si>
</sst>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76">
    <xf numFmtId="0" fontId="0" fillId="0" borderId="0" xfId="0"/>
    <xf numFmtId="0" fontId="3" fillId="0" borderId="1" xfId="0" applyFont="1" applyBorder="1" applyAlignment="1">
      <alignment horizontal="center" vertical="center" textRotation="90" wrapText="1"/>
    </xf>
    <xf numFmtId="1" fontId="3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4" fontId="2" fillId="0" borderId="10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 textRotation="90"/>
    </xf>
    <xf numFmtId="1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" fontId="4" fillId="2" borderId="0" xfId="0" applyNumberFormat="1" applyFont="1" applyFill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2" fillId="0" borderId="11" xfId="1" applyNumberFormat="1" applyFont="1" applyFill="1" applyBorder="1" applyAlignment="1" applyProtection="1">
      <alignment horizontal="center" vertical="center" wrapText="1"/>
    </xf>
    <xf numFmtId="14" fontId="4" fillId="0" borderId="0" xfId="0" applyNumberFormat="1" applyFont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center" vertical="center" textRotation="90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5" fillId="2" borderId="2" xfId="1" applyNumberFormat="1" applyFill="1" applyBorder="1" applyAlignment="1" applyProtection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4" fontId="4" fillId="0" borderId="0" xfId="0" applyNumberFormat="1" applyFont="1" applyAlignment="1">
      <alignment wrapText="1"/>
    </xf>
    <xf numFmtId="4" fontId="5" fillId="0" borderId="2" xfId="1" applyNumberFormat="1" applyBorder="1" applyAlignment="1" applyProtection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4" fontId="4" fillId="3" borderId="2" xfId="0" applyNumberFormat="1" applyFont="1" applyFill="1" applyBorder="1" applyAlignment="1">
      <alignment horizontal="center" vertical="center" wrapText="1"/>
    </xf>
    <xf numFmtId="1" fontId="4" fillId="3" borderId="0" xfId="0" applyNumberFormat="1" applyFont="1" applyFill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 wrapText="1"/>
    </xf>
    <xf numFmtId="4" fontId="5" fillId="3" borderId="2" xfId="1" applyNumberForma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3">
    <cellStyle name="Excel Built-in Normal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"/>
  <sheetViews>
    <sheetView tabSelected="1" view="pageBreakPreview" zoomScale="80" zoomScaleNormal="55" zoomScaleSheetLayoutView="80" workbookViewId="0">
      <selection activeCell="L24" sqref="L24"/>
    </sheetView>
  </sheetViews>
  <sheetFormatPr defaultColWidth="9.140625" defaultRowHeight="15.75" x14ac:dyDescent="0.25"/>
  <cols>
    <col min="1" max="1" width="5.42578125" style="7" customWidth="1"/>
    <col min="2" max="2" width="22.85546875" style="6" customWidth="1"/>
    <col min="3" max="4" width="35.7109375" style="7" customWidth="1"/>
    <col min="5" max="5" width="10.140625" style="7" customWidth="1"/>
    <col min="6" max="6" width="11" style="7" customWidth="1"/>
    <col min="7" max="7" width="17.42578125" style="11" customWidth="1"/>
    <col min="8" max="8" width="17.85546875" style="6" customWidth="1"/>
    <col min="9" max="9" width="9.140625" style="6" bestFit="1" customWidth="1"/>
    <col min="10" max="10" width="10.140625" style="6" customWidth="1"/>
    <col min="11" max="11" width="13.140625" style="6" customWidth="1"/>
    <col min="12" max="12" width="16.28515625" style="6" customWidth="1"/>
    <col min="13" max="13" width="9.5703125" style="12" customWidth="1"/>
    <col min="14" max="14" width="8.42578125" style="12" customWidth="1"/>
    <col min="15" max="15" width="35.7109375" style="42" customWidth="1"/>
    <col min="16" max="16" width="15.5703125" style="13" customWidth="1"/>
    <col min="17" max="17" width="17.7109375" style="13" customWidth="1"/>
    <col min="18" max="18" width="25.7109375" style="14" customWidth="1"/>
    <col min="19" max="19" width="18.5703125" style="6" customWidth="1"/>
    <col min="20" max="20" width="13.5703125" style="25" customWidth="1"/>
    <col min="21" max="21" width="8.140625" style="6" customWidth="1"/>
    <col min="22" max="22" width="9.28515625" style="7" hidden="1" customWidth="1"/>
    <col min="23" max="23" width="16.140625" style="34" hidden="1" customWidth="1"/>
    <col min="24" max="24" width="12" style="7" hidden="1" customWidth="1"/>
    <col min="25" max="25" width="19.7109375" style="7" customWidth="1"/>
    <col min="26" max="26" width="11.140625" style="7" bestFit="1" customWidth="1"/>
    <col min="27" max="27" width="13.28515625" style="7" customWidth="1"/>
    <col min="28" max="16384" width="9.140625" style="7"/>
  </cols>
  <sheetData>
    <row r="1" spans="1:24" x14ac:dyDescent="0.25">
      <c r="A1" s="8" t="s">
        <v>0</v>
      </c>
      <c r="B1" s="8" t="s">
        <v>30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40"/>
      <c r="P1" s="8"/>
      <c r="Q1" s="8"/>
      <c r="R1" s="8" t="s">
        <v>31</v>
      </c>
      <c r="S1" s="8"/>
      <c r="T1" s="6"/>
    </row>
    <row r="2" spans="1:24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40"/>
      <c r="P2" s="8"/>
      <c r="Q2" s="8"/>
      <c r="R2" s="8"/>
      <c r="S2" s="8"/>
      <c r="T2" s="6"/>
    </row>
    <row r="3" spans="1:24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40"/>
      <c r="P3" s="8"/>
      <c r="Q3" s="8"/>
      <c r="R3" s="8"/>
      <c r="S3" s="8"/>
      <c r="T3" s="6"/>
    </row>
    <row r="4" spans="1:24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41"/>
      <c r="P4" s="24"/>
      <c r="Q4" s="24"/>
      <c r="R4" s="24"/>
      <c r="S4" s="24"/>
      <c r="T4" s="23"/>
    </row>
    <row r="5" spans="1:24" x14ac:dyDescent="0.25">
      <c r="A5" s="8" t="s">
        <v>1</v>
      </c>
      <c r="B5" s="39"/>
      <c r="C5" s="39"/>
      <c r="D5" s="8"/>
      <c r="E5" s="8"/>
      <c r="F5" s="8"/>
      <c r="G5" s="8"/>
      <c r="H5" s="8"/>
      <c r="I5" s="8"/>
      <c r="J5" s="8"/>
      <c r="L5" s="8"/>
      <c r="M5" s="8"/>
      <c r="N5" s="8"/>
      <c r="O5" s="40"/>
      <c r="P5" s="8"/>
      <c r="Q5" s="8"/>
      <c r="R5" s="39"/>
      <c r="S5" s="39"/>
      <c r="T5" s="6"/>
    </row>
    <row r="6" spans="1:24" x14ac:dyDescent="0.25">
      <c r="A6" s="8"/>
      <c r="B6" s="8"/>
      <c r="C6" s="8"/>
      <c r="D6" s="8"/>
      <c r="E6" s="8"/>
      <c r="F6" s="8"/>
      <c r="G6" s="8"/>
      <c r="H6" s="8"/>
      <c r="I6" s="8"/>
      <c r="J6" s="8"/>
      <c r="L6" s="8"/>
      <c r="M6" s="8"/>
      <c r="N6" s="8"/>
      <c r="O6" s="40"/>
      <c r="P6" s="8"/>
      <c r="Q6" s="8"/>
      <c r="R6" s="8"/>
      <c r="S6" s="8"/>
      <c r="T6" s="6"/>
    </row>
    <row r="7" spans="1:24" x14ac:dyDescent="0.25">
      <c r="A7" s="8"/>
      <c r="B7" s="8" t="s">
        <v>34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40"/>
      <c r="P7" s="8"/>
      <c r="Q7" s="8"/>
      <c r="R7" s="8" t="s">
        <v>34</v>
      </c>
      <c r="S7" s="8"/>
    </row>
    <row r="8" spans="1:24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</row>
    <row r="9" spans="1:24" x14ac:dyDescent="0.25">
      <c r="A9" s="54" t="s">
        <v>32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4" x14ac:dyDescent="0.25">
      <c r="A10" s="55" t="s">
        <v>21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</row>
    <row r="11" spans="1:24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</row>
    <row r="12" spans="1:24" s="9" customFormat="1" ht="160.5" customHeight="1" x14ac:dyDescent="0.25">
      <c r="A12" s="51" t="s">
        <v>22</v>
      </c>
      <c r="B12" s="51" t="s">
        <v>2</v>
      </c>
      <c r="C12" s="51" t="s">
        <v>3</v>
      </c>
      <c r="D12" s="51" t="s">
        <v>20</v>
      </c>
      <c r="E12" s="51" t="s">
        <v>4</v>
      </c>
      <c r="F12" s="51" t="s">
        <v>16</v>
      </c>
      <c r="G12" s="51" t="s">
        <v>5</v>
      </c>
      <c r="H12" s="51" t="s">
        <v>17</v>
      </c>
      <c r="I12" s="51" t="s">
        <v>18</v>
      </c>
      <c r="J12" s="68" t="s">
        <v>26</v>
      </c>
      <c r="K12" s="69"/>
      <c r="L12" s="51" t="s">
        <v>19</v>
      </c>
      <c r="M12" s="51" t="s">
        <v>6</v>
      </c>
      <c r="N12" s="51" t="s">
        <v>7</v>
      </c>
      <c r="O12" s="51" t="s">
        <v>8</v>
      </c>
      <c r="P12" s="51" t="s">
        <v>9</v>
      </c>
      <c r="Q12" s="51" t="s">
        <v>10</v>
      </c>
      <c r="R12" s="51" t="s">
        <v>11</v>
      </c>
      <c r="S12" s="51" t="s">
        <v>12</v>
      </c>
      <c r="T12" s="51" t="s">
        <v>13</v>
      </c>
      <c r="W12" s="35"/>
    </row>
    <row r="13" spans="1:24" s="9" customFormat="1" ht="38.2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1" t="s">
        <v>23</v>
      </c>
      <c r="K13" s="1" t="s">
        <v>24</v>
      </c>
      <c r="L13" s="52"/>
      <c r="M13" s="52"/>
      <c r="N13" s="52"/>
      <c r="O13" s="52"/>
      <c r="P13" s="52"/>
      <c r="Q13" s="52"/>
      <c r="R13" s="52"/>
      <c r="S13" s="52"/>
      <c r="T13" s="52"/>
      <c r="W13" s="35"/>
    </row>
    <row r="14" spans="1:24" s="10" customFormat="1" ht="15.75" customHeight="1" thickBot="1" x14ac:dyDescent="0.3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  <c r="M14" s="2">
        <v>13</v>
      </c>
      <c r="N14" s="2">
        <v>14</v>
      </c>
      <c r="O14" s="2">
        <v>15</v>
      </c>
      <c r="P14" s="2">
        <v>16</v>
      </c>
      <c r="Q14" s="2">
        <v>17</v>
      </c>
      <c r="R14" s="2">
        <v>18</v>
      </c>
      <c r="S14" s="2">
        <v>19</v>
      </c>
      <c r="T14" s="2">
        <v>20</v>
      </c>
      <c r="W14" s="36"/>
    </row>
    <row r="15" spans="1:24" s="6" customFormat="1" ht="31.5" x14ac:dyDescent="0.25">
      <c r="A15" s="73">
        <v>1</v>
      </c>
      <c r="B15" s="73"/>
      <c r="C15" s="60" t="s">
        <v>35</v>
      </c>
      <c r="D15" s="60" t="s">
        <v>36</v>
      </c>
      <c r="E15" s="62" t="s">
        <v>15</v>
      </c>
      <c r="F15" s="62" t="s">
        <v>15</v>
      </c>
      <c r="G15" s="26">
        <f>H15/1.2</f>
        <v>9885.8333333333339</v>
      </c>
      <c r="H15" s="26">
        <v>11863</v>
      </c>
      <c r="I15" s="26"/>
      <c r="J15" s="29">
        <v>2</v>
      </c>
      <c r="K15" s="26">
        <f>H15*J15%</f>
        <v>237.26</v>
      </c>
      <c r="L15" s="26">
        <f>H15+I15+K15</f>
        <v>12100.26</v>
      </c>
      <c r="M15" s="65">
        <v>2022</v>
      </c>
      <c r="N15" s="65">
        <v>2</v>
      </c>
      <c r="O15" s="16" t="s">
        <v>37</v>
      </c>
      <c r="P15" s="17">
        <v>760601001</v>
      </c>
      <c r="Q15" s="18">
        <v>7602119380</v>
      </c>
      <c r="R15" s="38"/>
      <c r="S15" s="16" t="s">
        <v>38</v>
      </c>
      <c r="T15" s="28">
        <v>2</v>
      </c>
      <c r="U15" s="25"/>
      <c r="V15" s="21" t="s">
        <v>25</v>
      </c>
      <c r="W15" s="33" t="s">
        <v>28</v>
      </c>
      <c r="X15" s="6">
        <v>72</v>
      </c>
    </row>
    <row r="16" spans="1:24" s="6" customFormat="1" x14ac:dyDescent="0.25">
      <c r="A16" s="74"/>
      <c r="B16" s="74"/>
      <c r="C16" s="61"/>
      <c r="D16" s="61"/>
      <c r="E16" s="63"/>
      <c r="F16" s="63"/>
      <c r="G16" s="32">
        <f>H16/1.2</f>
        <v>10100</v>
      </c>
      <c r="H16" s="3">
        <v>12120</v>
      </c>
      <c r="I16" s="3"/>
      <c r="J16" s="30">
        <v>2</v>
      </c>
      <c r="K16" s="3">
        <f>H16*J16%</f>
        <v>242.4</v>
      </c>
      <c r="L16" s="3">
        <f>K16+H16</f>
        <v>12362.4</v>
      </c>
      <c r="M16" s="66"/>
      <c r="N16" s="66"/>
      <c r="O16" s="3" t="s">
        <v>39</v>
      </c>
      <c r="P16" s="4">
        <v>350901001</v>
      </c>
      <c r="Q16" s="4">
        <v>3509011900</v>
      </c>
      <c r="R16" s="43"/>
      <c r="S16" s="47" t="s">
        <v>40</v>
      </c>
      <c r="T16" s="22">
        <v>2</v>
      </c>
      <c r="U16" s="25"/>
      <c r="V16" s="15"/>
      <c r="W16" s="33"/>
    </row>
    <row r="17" spans="1:24" s="6" customFormat="1" x14ac:dyDescent="0.25">
      <c r="A17" s="75"/>
      <c r="B17" s="75"/>
      <c r="C17" s="61"/>
      <c r="D17" s="61"/>
      <c r="E17" s="64"/>
      <c r="F17" s="64"/>
      <c r="G17" s="19">
        <f>H17/1.2</f>
        <v>15583.333333333334</v>
      </c>
      <c r="H17" s="19">
        <v>18700</v>
      </c>
      <c r="I17" s="19"/>
      <c r="J17" s="31">
        <v>2</v>
      </c>
      <c r="K17" s="3">
        <f>H17*0.02</f>
        <v>374</v>
      </c>
      <c r="L17" s="3">
        <f>K17+H17</f>
        <v>19074</v>
      </c>
      <c r="M17" s="67"/>
      <c r="N17" s="67"/>
      <c r="O17" s="47" t="s">
        <v>41</v>
      </c>
      <c r="P17" s="48">
        <v>352501001</v>
      </c>
      <c r="Q17" s="49">
        <v>355425369</v>
      </c>
      <c r="R17" s="50"/>
      <c r="S17" s="47" t="s">
        <v>33</v>
      </c>
      <c r="T17" s="22">
        <v>2</v>
      </c>
      <c r="U17" s="25"/>
      <c r="V17" s="15"/>
      <c r="W17" s="33"/>
    </row>
    <row r="18" spans="1:24" s="6" customFormat="1" ht="16.5" thickBot="1" x14ac:dyDescent="0.3">
      <c r="A18" s="57" t="s">
        <v>14</v>
      </c>
      <c r="B18" s="58"/>
      <c r="C18" s="58"/>
      <c r="D18" s="58"/>
      <c r="E18" s="59"/>
      <c r="F18" s="27"/>
      <c r="G18" s="5">
        <f>G15</f>
        <v>9885.8333333333339</v>
      </c>
      <c r="H18" s="5"/>
      <c r="I18" s="20"/>
      <c r="J18" s="20"/>
      <c r="K18" s="20"/>
      <c r="L18" s="20"/>
      <c r="M18" s="70"/>
      <c r="N18" s="71"/>
      <c r="O18" s="71"/>
      <c r="P18" s="71"/>
      <c r="Q18" s="71"/>
      <c r="R18" s="71"/>
      <c r="S18" s="71"/>
      <c r="T18" s="72"/>
      <c r="U18" s="25"/>
      <c r="V18" s="15"/>
      <c r="W18" s="37"/>
    </row>
    <row r="19" spans="1:24" s="6" customFormat="1" ht="32.25" thickBot="1" x14ac:dyDescent="0.3">
      <c r="A19" s="73">
        <v>1</v>
      </c>
      <c r="B19" s="73"/>
      <c r="C19" s="60" t="s">
        <v>42</v>
      </c>
      <c r="D19" s="60" t="s">
        <v>43</v>
      </c>
      <c r="E19" s="62" t="s">
        <v>15</v>
      </c>
      <c r="F19" s="62" t="s">
        <v>15</v>
      </c>
      <c r="G19" s="26">
        <f>H19/1.2</f>
        <v>2043.3333333333335</v>
      </c>
      <c r="H19" s="26">
        <f>2452</f>
        <v>2452</v>
      </c>
      <c r="I19" s="26"/>
      <c r="J19" s="29">
        <v>2</v>
      </c>
      <c r="K19" s="26">
        <f>H19*J19%</f>
        <v>49.04</v>
      </c>
      <c r="L19" s="26">
        <f>H19+I19+K19</f>
        <v>2501.04</v>
      </c>
      <c r="M19" s="65">
        <v>2022</v>
      </c>
      <c r="N19" s="65">
        <v>4</v>
      </c>
      <c r="O19" s="16" t="s">
        <v>37</v>
      </c>
      <c r="P19" s="17">
        <v>760601001</v>
      </c>
      <c r="Q19" s="18">
        <v>7602119380</v>
      </c>
      <c r="R19" s="38"/>
      <c r="S19" s="16" t="s">
        <v>38</v>
      </c>
      <c r="T19" s="28">
        <v>2</v>
      </c>
      <c r="U19" s="25"/>
      <c r="V19" s="21" t="s">
        <v>27</v>
      </c>
      <c r="W19" s="33" t="s">
        <v>29</v>
      </c>
      <c r="X19" s="6">
        <v>72</v>
      </c>
    </row>
    <row r="20" spans="1:24" s="6" customFormat="1" x14ac:dyDescent="0.25">
      <c r="A20" s="74"/>
      <c r="B20" s="74"/>
      <c r="C20" s="61"/>
      <c r="D20" s="61"/>
      <c r="E20" s="63"/>
      <c r="F20" s="63"/>
      <c r="G20" s="44">
        <f>H20/1.2</f>
        <v>3994.166666666667</v>
      </c>
      <c r="H20" s="44">
        <f>4793</f>
        <v>4793</v>
      </c>
      <c r="I20" s="44"/>
      <c r="J20" s="45">
        <v>2</v>
      </c>
      <c r="K20" s="44">
        <f>H20*J20%</f>
        <v>95.86</v>
      </c>
      <c r="L20" s="44">
        <f>H20+I20+K20</f>
        <v>4888.8599999999997</v>
      </c>
      <c r="M20" s="66"/>
      <c r="N20" s="66"/>
      <c r="O20" s="47" t="s">
        <v>41</v>
      </c>
      <c r="P20" s="48">
        <v>352501001</v>
      </c>
      <c r="Q20" s="49">
        <v>355425369</v>
      </c>
      <c r="R20" s="50"/>
      <c r="S20" s="47" t="s">
        <v>33</v>
      </c>
      <c r="T20" s="22">
        <v>2</v>
      </c>
      <c r="U20" s="25"/>
      <c r="V20" s="15"/>
      <c r="W20" s="33"/>
    </row>
    <row r="21" spans="1:24" s="6" customFormat="1" x14ac:dyDescent="0.25">
      <c r="A21" s="75"/>
      <c r="B21" s="75"/>
      <c r="C21" s="61"/>
      <c r="D21" s="61"/>
      <c r="E21" s="64"/>
      <c r="F21" s="64"/>
      <c r="G21" s="3">
        <f>H21/1.2</f>
        <v>4153.3333333333339</v>
      </c>
      <c r="H21" s="3">
        <f>4984</f>
        <v>4984</v>
      </c>
      <c r="I21" s="19"/>
      <c r="J21" s="30">
        <v>2</v>
      </c>
      <c r="K21" s="3">
        <f>H21*2/100</f>
        <v>99.68</v>
      </c>
      <c r="L21" s="3">
        <f>K21+H21</f>
        <v>5083.68</v>
      </c>
      <c r="M21" s="67"/>
      <c r="N21" s="67"/>
      <c r="O21" s="3" t="s">
        <v>39</v>
      </c>
      <c r="P21" s="4">
        <v>350901001</v>
      </c>
      <c r="Q21" s="4">
        <v>3509011900</v>
      </c>
      <c r="R21" s="43"/>
      <c r="S21" s="47" t="s">
        <v>40</v>
      </c>
      <c r="T21" s="22">
        <v>2</v>
      </c>
      <c r="U21" s="25"/>
      <c r="V21" s="15"/>
      <c r="W21" s="33"/>
    </row>
    <row r="22" spans="1:24" s="6" customFormat="1" ht="16.5" thickBot="1" x14ac:dyDescent="0.3">
      <c r="A22" s="57" t="s">
        <v>14</v>
      </c>
      <c r="B22" s="58"/>
      <c r="C22" s="58"/>
      <c r="D22" s="58"/>
      <c r="E22" s="59"/>
      <c r="F22" s="46"/>
      <c r="G22" s="5">
        <f>G19</f>
        <v>2043.3333333333335</v>
      </c>
      <c r="H22" s="5"/>
      <c r="I22" s="20"/>
      <c r="J22" s="20"/>
      <c r="K22" s="20"/>
      <c r="L22" s="20"/>
      <c r="M22" s="70"/>
      <c r="N22" s="71"/>
      <c r="O22" s="71"/>
      <c r="P22" s="71"/>
      <c r="Q22" s="71"/>
      <c r="R22" s="71"/>
      <c r="S22" s="71"/>
      <c r="T22" s="72"/>
      <c r="U22" s="25"/>
      <c r="V22" s="15"/>
      <c r="W22" s="37"/>
    </row>
  </sheetData>
  <autoFilter ref="A14:X18"/>
  <mergeCells count="43">
    <mergeCell ref="A12:A13"/>
    <mergeCell ref="B12:B13"/>
    <mergeCell ref="A15:A17"/>
    <mergeCell ref="B15:B17"/>
    <mergeCell ref="M18:T18"/>
    <mergeCell ref="F19:F21"/>
    <mergeCell ref="M19:M21"/>
    <mergeCell ref="N19:N21"/>
    <mergeCell ref="A22:E22"/>
    <mergeCell ref="M22:T22"/>
    <mergeCell ref="A19:A21"/>
    <mergeCell ref="B19:B21"/>
    <mergeCell ref="C19:C21"/>
    <mergeCell ref="D19:D21"/>
    <mergeCell ref="E19:E21"/>
    <mergeCell ref="A8:R8"/>
    <mergeCell ref="A9:T9"/>
    <mergeCell ref="A10:T10"/>
    <mergeCell ref="A11:T11"/>
    <mergeCell ref="A18:E18"/>
    <mergeCell ref="L12:L13"/>
    <mergeCell ref="M12:M13"/>
    <mergeCell ref="C15:C17"/>
    <mergeCell ref="D15:D17"/>
    <mergeCell ref="E15:E17"/>
    <mergeCell ref="F15:F17"/>
    <mergeCell ref="M15:M17"/>
    <mergeCell ref="N15:N17"/>
    <mergeCell ref="J12:K12"/>
    <mergeCell ref="C12:C13"/>
    <mergeCell ref="D12:D13"/>
    <mergeCell ref="S12:S13"/>
    <mergeCell ref="T12:T13"/>
    <mergeCell ref="O12:O13"/>
    <mergeCell ref="P12:P13"/>
    <mergeCell ref="Q12:Q13"/>
    <mergeCell ref="R12:R13"/>
    <mergeCell ref="E12:E13"/>
    <mergeCell ref="F12:F13"/>
    <mergeCell ref="G12:G13"/>
    <mergeCell ref="H12:H13"/>
    <mergeCell ref="N12:N13"/>
    <mergeCell ref="I12:I13"/>
  </mergeCells>
  <pageMargins left="0.23622047244094488" right="0.23622047244094488" top="0.3543307086614173" bottom="0.3543307086614173" header="0.31496062992125984" footer="0.31496062992125984"/>
  <pageSetup paperSize="9" scale="40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МТР</vt:lpstr>
      <vt:lpstr>МТР!Заголовки_для_печати</vt:lpstr>
      <vt:lpstr>МТР!Область_печати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Парфенов Вячеслав Генадьевич</cp:lastModifiedBy>
  <cp:lastPrinted>2022-05-17T09:12:56Z</cp:lastPrinted>
  <dcterms:created xsi:type="dcterms:W3CDTF">2021-03-23T16:53:57Z</dcterms:created>
  <dcterms:modified xsi:type="dcterms:W3CDTF">2023-06-09T11:10:45Z</dcterms:modified>
</cp:coreProperties>
</file>